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faces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Masses surfaciqu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1A3C2A"/>
      <sz val="11"/>
    </font>
    <font>
      <b val="1"/>
    </font>
    <font>
      <color rgb="00716E67"/>
      <sz val="8"/>
    </font>
    <font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6F3EC"/>
      </patternFill>
    </fill>
    <fill>
      <patternFill patternType="solid">
        <fgColor rgb="00EAF1F7"/>
      </patternFill>
    </fill>
    <fill>
      <patternFill patternType="solid">
        <fgColor rgb="001A3C2A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164" fontId="4" fillId="0" borderId="1" pivotButton="0" quotePrefix="0" xfId="0"/>
    <xf numFmtId="0" fontId="5" fillId="0" borderId="0" pivotButton="0" quotePrefix="0" xfId="0"/>
    <xf numFmtId="0" fontId="6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</cols>
  <sheetData>
    <row r="1">
      <c r="A1" s="1" t="inlineStr">
        <is>
          <t>THS-14E — Budget poids du second œuvre</t>
        </is>
      </c>
    </row>
    <row r="2">
      <c r="A2" s="2" t="inlineStr">
        <is>
          <t>Saisissez d’abord vos dimensions intérieures. Les surfaces se calculent, puis le budget les multiplie par les masses surfaciques.</t>
        </is>
      </c>
    </row>
    <row r="4">
      <c r="A4" s="3" t="inlineStr">
        <is>
          <t>Dimensions intérieures</t>
        </is>
      </c>
    </row>
    <row r="5">
      <c r="A5" s="4" t="inlineStr">
        <is>
          <t>Longueur intérieure (m)</t>
        </is>
      </c>
      <c r="B5" s="5" t="n">
        <v>5.61</v>
      </c>
    </row>
    <row r="6">
      <c r="A6" s="4" t="inlineStr">
        <is>
          <t>Largeur intérieure (m)</t>
        </is>
      </c>
      <c r="B6" s="5" t="n">
        <v>2.11</v>
      </c>
    </row>
    <row r="7">
      <c r="A7" s="4" t="inlineStr">
        <is>
          <t>Hauteur sous plafond (m)</t>
        </is>
      </c>
      <c r="B7" s="5" t="n">
        <v>2.2</v>
      </c>
    </row>
    <row r="8">
      <c r="A8" s="4" t="inlineStr">
        <is>
          <t>Ouvertures à déduire (m2)</t>
        </is>
      </c>
      <c r="B8" s="5" t="n">
        <v>7</v>
      </c>
    </row>
    <row r="9">
      <c r="A9" s="4" t="inlineStr">
        <is>
          <t>Cloisons intérieures (m2)</t>
        </is>
      </c>
      <c r="B9" s="5" t="n">
        <v>4</v>
      </c>
    </row>
    <row r="10">
      <c r="A10" s="4" t="inlineStr">
        <is>
          <t>Plan de travail (m2)</t>
        </is>
      </c>
      <c r="B10" s="5" t="n">
        <v>1.2</v>
      </c>
    </row>
    <row r="11">
      <c r="A11" s="4" t="inlineStr">
        <is>
          <t>Dont salle d’eau (m2)</t>
        </is>
      </c>
      <c r="B11" s="5" t="n">
        <v>3</v>
      </c>
    </row>
    <row r="13">
      <c r="A13" s="3" t="inlineStr">
        <is>
          <t>Surfaces calculées</t>
        </is>
      </c>
    </row>
    <row r="14">
      <c r="A14" s="4" t="inlineStr">
        <is>
          <t>Murs bruts (m2)</t>
        </is>
      </c>
      <c r="B14" s="6">
        <f>2*(B5*B7)+2*(B6*B7)</f>
        <v/>
      </c>
    </row>
    <row r="15">
      <c r="A15" s="4" t="inlineStr">
        <is>
          <t>Murs, ouvertures déduites (m2)</t>
        </is>
      </c>
      <c r="B15" s="6">
        <f>B14-B8</f>
        <v/>
      </c>
    </row>
    <row r="16">
      <c r="A16" s="4" t="inlineStr">
        <is>
          <t>Plafond (m2)</t>
        </is>
      </c>
      <c r="B16" s="6">
        <f>B5*B6</f>
        <v/>
      </c>
    </row>
    <row r="17">
      <c r="A17" s="4" t="inlineStr">
        <is>
          <t>Parement mur + plafond (m2)</t>
        </is>
      </c>
      <c r="B17" s="6">
        <f>B15+B16</f>
        <v/>
      </c>
    </row>
    <row r="18">
      <c r="A18" s="4" t="inlineStr">
        <is>
          <t>Sol (m2)</t>
        </is>
      </c>
      <c r="B18" s="6">
        <f>B5*B6</f>
        <v/>
      </c>
    </row>
    <row r="21">
      <c r="A21" s="7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Budget</t>
        </is>
      </c>
    </row>
    <row r="2">
      <c r="A2" s="2" t="inlineStr">
        <is>
          <t>Choisissez une masse surfacique dans l’onglet des masses, ou saisissez la vôtre. Les équipements se saisissent directement en kilos.</t>
        </is>
      </c>
    </row>
    <row r="4">
      <c r="A4" s="8" t="inlineStr">
        <is>
          <t>Poste</t>
        </is>
      </c>
      <c r="B4" s="8" t="inlineStr">
        <is>
          <t>Surface (m2)</t>
        </is>
      </c>
      <c r="C4" s="8" t="inlineStr">
        <is>
          <t>Masse surfacique (kg/m2)</t>
        </is>
      </c>
      <c r="D4" s="8" t="inlineStr">
        <is>
          <t>Poids (kg)</t>
        </is>
      </c>
      <c r="E4" s="8" t="inlineStr">
        <is>
          <t>Réel pesé (kg)</t>
        </is>
      </c>
    </row>
    <row r="5">
      <c r="A5" s="4" t="inlineStr">
        <is>
          <t>Parements mur + plafond</t>
        </is>
      </c>
      <c r="B5" s="9">
        <f>'Surfaces'!B17</f>
        <v/>
      </c>
      <c r="C5" s="5" t="n">
        <v>6.8</v>
      </c>
      <c r="D5" s="10">
        <f>ROUND(B5*C5,0)</f>
        <v/>
      </c>
      <c r="E5" s="5" t="n"/>
    </row>
    <row r="6">
      <c r="A6" s="4" t="inlineStr">
        <is>
          <t>Sol, hors salle d’eau</t>
        </is>
      </c>
      <c r="B6" s="9">
        <f>'Surfaces'!B18-'Surfaces'!B11</f>
        <v/>
      </c>
      <c r="C6" s="5" t="n">
        <v>8</v>
      </c>
      <c r="D6" s="10">
        <f>ROUND(B6*C6,0)</f>
        <v/>
      </c>
      <c r="E6" s="5" t="n"/>
    </row>
    <row r="7">
      <c r="A7" s="4" t="inlineStr">
        <is>
          <t>Sol de la salle d’eau</t>
        </is>
      </c>
      <c r="B7" s="9">
        <f>'Surfaces'!B11</f>
        <v/>
      </c>
      <c r="C7" s="5" t="n">
        <v>39.6</v>
      </c>
      <c r="D7" s="10">
        <f>ROUND(B7*C7,0)</f>
        <v/>
      </c>
      <c r="E7" s="5" t="n"/>
    </row>
    <row r="8">
      <c r="A8" s="4" t="inlineStr">
        <is>
          <t>Cloisons intérieures</t>
        </is>
      </c>
      <c r="B8" s="9">
        <f>'Surfaces'!B9</f>
        <v/>
      </c>
      <c r="C8" s="5" t="n">
        <v>17.6</v>
      </c>
      <c r="D8" s="10">
        <f>ROUND(B8*C8,0)</f>
        <v/>
      </c>
      <c r="E8" s="5" t="n"/>
    </row>
    <row r="9">
      <c r="A9" s="4" t="inlineStr">
        <is>
          <t>Plan de travail</t>
        </is>
      </c>
      <c r="B9" s="9">
        <f>'Surfaces'!B10</f>
        <v/>
      </c>
      <c r="C9" s="5" t="n">
        <v>24.7</v>
      </c>
      <c r="D9" s="10">
        <f>ROUND(B9*C9,0)</f>
        <v/>
      </c>
      <c r="E9" s="5" t="n"/>
    </row>
    <row r="10">
      <c r="A10" s="4" t="inlineStr">
        <is>
          <t>Cuisine, caissons et façades</t>
        </is>
      </c>
      <c r="B10" s="11" t="n"/>
      <c r="C10" s="11" t="n"/>
      <c r="D10" s="5" t="n"/>
      <c r="E10" s="5" t="n"/>
    </row>
    <row r="11">
      <c r="A11" s="4" t="inlineStr">
        <is>
          <t>Équipements de salle d’eau</t>
        </is>
      </c>
      <c r="B11" s="11" t="n"/>
      <c r="C11" s="11" t="n"/>
      <c r="D11" s="5" t="n"/>
      <c r="E11" s="5" t="n"/>
    </row>
    <row r="12">
      <c r="A12" s="4" t="inlineStr">
        <is>
          <t>Mobilier fixe et escalier</t>
        </is>
      </c>
      <c r="B12" s="11" t="n"/>
      <c r="C12" s="11" t="n"/>
      <c r="D12" s="5" t="n"/>
      <c r="E12" s="5" t="n"/>
    </row>
    <row r="13">
      <c r="A13" s="4" t="inlineStr">
        <is>
          <t>Électroménager</t>
        </is>
      </c>
      <c r="B13" s="11" t="n"/>
      <c r="C13" s="11" t="n"/>
      <c r="D13" s="5" t="n"/>
      <c r="E13" s="5" t="n"/>
    </row>
    <row r="14">
      <c r="A14" s="4" t="inlineStr">
        <is>
          <t>Matelas et textiles</t>
        </is>
      </c>
      <c r="B14" s="11" t="n"/>
      <c r="C14" s="11" t="n"/>
      <c r="D14" s="5" t="n"/>
      <c r="E14" s="5" t="n"/>
    </row>
    <row r="15">
      <c r="A15" s="4" t="inlineStr"/>
      <c r="B15" s="11" t="n"/>
      <c r="C15" s="11" t="n"/>
      <c r="D15" s="5" t="n"/>
      <c r="E15" s="5" t="n"/>
    </row>
    <row r="16">
      <c r="A16" s="10" t="inlineStr">
        <is>
          <t>Total du second œuvre (kg)</t>
        </is>
      </c>
      <c r="D16" s="10">
        <f>SUM(D5:D15)</f>
        <v/>
      </c>
      <c r="E16" s="10">
        <f>SUM(E5:E15)</f>
        <v/>
      </c>
    </row>
    <row r="18">
      <c r="A18" s="3" t="inlineStr">
        <is>
          <t>Report au chapitre 3</t>
        </is>
      </c>
    </row>
    <row r="19">
      <c r="A19" s="4" t="inlineStr">
        <is>
          <t>Poids avant second œuvre (kg)</t>
        </is>
      </c>
      <c r="D19" s="5" t="n">
        <v>2262</v>
      </c>
    </row>
    <row r="20">
      <c r="A20" s="4" t="inlineStr">
        <is>
          <t>Poids maximal autorisé (kg)</t>
        </is>
      </c>
      <c r="D20" s="5" t="n">
        <v>3500</v>
      </c>
    </row>
    <row r="21">
      <c r="A21" s="10" t="inlineStr">
        <is>
          <t>Poids final prévu (kg)</t>
        </is>
      </c>
      <c r="D21" s="10">
        <f>D19+D16</f>
        <v/>
      </c>
    </row>
    <row r="22">
      <c r="A22" s="10" t="inlineStr">
        <is>
          <t>Marge restante (kg)</t>
        </is>
      </c>
      <c r="D22" s="10">
        <f>D20-D21</f>
        <v/>
      </c>
    </row>
    <row r="24">
      <c r="A24" s="2" t="inlineStr">
        <is>
          <t>Une marge négative s’affiche en rouge : le second œuvre fait sortir la maison de sa remorque.</t>
        </is>
      </c>
    </row>
    <row r="25">
      <c r="A25" s="2" t="inlineStr">
        <is>
          <t>Repère du chapitre 3 : une maison de 6 m finie sobrement pèse 2 720 kg, soit 60 kg de marge sur 3,5 t. Les 2 262 kg proposés ici sont ce même chiffre moins un second œuvre léger de 458 kg.</t>
        </is>
      </c>
    </row>
    <row r="26">
      <c r="A26" s="2" t="inlineStr">
        <is>
          <t>Écart entre une finition légère et une finition lourde sur la même maison : 759 kg, soit 22 % de la charge d’une remorque de 3,5 t.</t>
        </is>
      </c>
    </row>
    <row r="29">
      <c r="A29" s="7" t="inlineStr">
        <is>
          <t>Tiny House Suisse — Guide d’autoconstruction — www.tinyhousesuisse.ch</t>
        </is>
      </c>
    </row>
  </sheetData>
  <conditionalFormatting sqref="D22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Masses surfaciques : épaisseur × masse volumique</t>
        </is>
      </c>
    </row>
    <row r="2">
      <c r="A2" s="2" t="inlineStr">
        <is>
          <t>Changez l’épaisseur ou la masse volumique et la valeur se recalcule. Ce sont des ordres de grandeur de conception, à confirmer sur la fiche du produit acheté.</t>
        </is>
      </c>
    </row>
    <row r="4">
      <c r="A4" s="8" t="inlineStr">
        <is>
          <t>Matériau</t>
        </is>
      </c>
      <c r="B4" s="8" t="inlineStr">
        <is>
          <t>Épaisseur (mm)</t>
        </is>
      </c>
      <c r="C4" s="8" t="inlineStr">
        <is>
          <t>Masse volumique (kg/m3)</t>
        </is>
      </c>
      <c r="D4" s="8" t="inlineStr">
        <is>
          <t>Masse surfacique (kg/m2)</t>
        </is>
      </c>
    </row>
    <row r="5">
      <c r="A5" s="4" t="inlineStr">
        <is>
          <t>Lambris épicéa</t>
        </is>
      </c>
      <c r="B5" s="5" t="n">
        <v>15</v>
      </c>
      <c r="C5" s="5" t="n">
        <v>450</v>
      </c>
      <c r="D5" s="10">
        <f>ROUND(B5/1000*C5,1)</f>
        <v/>
      </c>
    </row>
    <row r="6">
      <c r="A6" s="4" t="inlineStr">
        <is>
          <t>Contreplaqué</t>
        </is>
      </c>
      <c r="B6" s="5" t="n">
        <v>12</v>
      </c>
      <c r="C6" s="5" t="n">
        <v>600</v>
      </c>
      <c r="D6" s="10">
        <f>ROUND(B6/1000*C6,1)</f>
        <v/>
      </c>
    </row>
    <row r="7">
      <c r="A7" s="4" t="inlineStr">
        <is>
          <t>Stratifié de sol</t>
        </is>
      </c>
      <c r="B7" s="5" t="n">
        <v>8</v>
      </c>
      <c r="C7" s="5" t="n">
        <v>850</v>
      </c>
      <c r="D7" s="10">
        <f>ROUND(B7/1000*C7,1)</f>
        <v/>
      </c>
    </row>
    <row r="8">
      <c r="A8" s="4" t="inlineStr">
        <is>
          <t>OSB</t>
        </is>
      </c>
      <c r="B8" s="5" t="n">
        <v>15</v>
      </c>
      <c r="C8" s="5" t="n">
        <v>620</v>
      </c>
      <c r="D8" s="10">
        <f>ROUND(B8/1000*C8,1)</f>
        <v/>
      </c>
    </row>
    <row r="9">
      <c r="A9" s="4" t="inlineStr">
        <is>
          <t>Plaque de plâtre</t>
        </is>
      </c>
      <c r="B9" s="5" t="n">
        <v>12.5</v>
      </c>
      <c r="C9" s="5" t="n">
        <v>720</v>
      </c>
      <c r="D9" s="10">
        <f>ROUND(B9/1000*C9,1)</f>
        <v/>
      </c>
    </row>
    <row r="10">
      <c r="A10" s="4" t="inlineStr">
        <is>
          <t>Parquet contrecollé</t>
        </is>
      </c>
      <c r="B10" s="5" t="n">
        <v>14</v>
      </c>
      <c r="C10" s="5" t="n">
        <v>700</v>
      </c>
      <c r="D10" s="10">
        <f>ROUND(B10/1000*C10,1)</f>
        <v/>
      </c>
    </row>
    <row r="11">
      <c r="A11" s="4" t="inlineStr">
        <is>
          <t>Panneau fibres-gypse</t>
        </is>
      </c>
      <c r="B11" s="5" t="n">
        <v>12.5</v>
      </c>
      <c r="C11" s="5" t="n">
        <v>1150</v>
      </c>
      <c r="D11" s="10">
        <f>ROUND(B11/1000*C11,1)</f>
        <v/>
      </c>
    </row>
    <row r="12">
      <c r="A12" s="4" t="inlineStr">
        <is>
          <t>Grès cérame</t>
        </is>
      </c>
      <c r="B12" s="5" t="n">
        <v>9</v>
      </c>
      <c r="C12" s="5" t="n">
        <v>2400</v>
      </c>
      <c r="D12" s="10">
        <f>ROUND(B12/1000*C12,1)</f>
        <v/>
      </c>
    </row>
    <row r="13">
      <c r="A13" s="4" t="inlineStr">
        <is>
          <t>Colle à carrelage</t>
        </is>
      </c>
      <c r="B13" s="5" t="n">
        <v>4</v>
      </c>
      <c r="C13" s="5" t="n">
        <v>1500</v>
      </c>
      <c r="D13" s="10">
        <f>ROUND(B13/1000*C13,1)</f>
        <v/>
      </c>
    </row>
    <row r="14">
      <c r="A14" s="4" t="inlineStr">
        <is>
          <t>Support rigide</t>
        </is>
      </c>
      <c r="B14" s="5" t="n">
        <v>10</v>
      </c>
      <c r="C14" s="5" t="n">
        <v>1200</v>
      </c>
      <c r="D14" s="10">
        <f>ROUND(B14/1000*C14,1)</f>
        <v/>
      </c>
    </row>
    <row r="15">
      <c r="A15" s="4" t="inlineStr">
        <is>
          <t>Plan stratifié</t>
        </is>
      </c>
      <c r="B15" s="5" t="n">
        <v>38</v>
      </c>
      <c r="C15" s="5" t="n">
        <v>650</v>
      </c>
      <c r="D15" s="10">
        <f>ROUND(B15/1000*C15,1)</f>
        <v/>
      </c>
    </row>
    <row r="16">
      <c r="A16" s="4" t="inlineStr">
        <is>
          <t>Plan chêne massif</t>
        </is>
      </c>
      <c r="B16" s="5" t="n">
        <v>40</v>
      </c>
      <c r="C16" s="5" t="n">
        <v>700</v>
      </c>
      <c r="D16" s="10">
        <f>ROUND(B16/1000*C16,1)</f>
        <v/>
      </c>
    </row>
    <row r="17">
      <c r="A17" s="4" t="inlineStr">
        <is>
          <t>Plan pierre ou quartz</t>
        </is>
      </c>
      <c r="B17" s="5" t="n">
        <v>20</v>
      </c>
      <c r="C17" s="5" t="n">
        <v>2500</v>
      </c>
      <c r="D17" s="10">
        <f>ROUND(B17/1000*C17,1)</f>
        <v/>
      </c>
    </row>
    <row r="19">
      <c r="A19" s="2" t="inlineStr">
        <is>
          <t>Le vinyle rigide de 5 mm se relève sur la fiche du produit : compter environ 8,0 kg/m2.</t>
        </is>
      </c>
    </row>
    <row r="20">
      <c r="A20" s="2" t="inlineStr">
        <is>
          <t>Carrelage, système complet = grès + colle + support rigide, soit environ 39,6 kg/m2. C’est un système, pas un revêtement.</t>
        </is>
      </c>
    </row>
    <row r="22">
      <c r="A22" s="7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2026-09-27T20:57:11Z</dcterms:created>
  <dcterms:modified xmlns:dcterms="http://purl.org/dc/terms/" xmlns:xsi="http://www.w3.org/2001/XMLSchema-instance" xsi:type="dcterms:W3CDTF">2026-09-27T20:57:11Z</dcterms:modified>
</cp:coreProperties>
</file>